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3" r:id="rId1"/>
  </sheets>
  <calcPr calcId="125725"/>
</workbook>
</file>

<file path=xl/calcChain.xml><?xml version="1.0" encoding="utf-8"?>
<calcChain xmlns="http://schemas.openxmlformats.org/spreadsheetml/2006/main">
  <c r="M10" i="3"/>
  <c r="J10"/>
  <c r="O8"/>
  <c r="N8"/>
  <c r="M8"/>
  <c r="L8"/>
  <c r="K8"/>
  <c r="J8"/>
  <c r="I8"/>
  <c r="H8"/>
  <c r="G8"/>
  <c r="F8"/>
  <c r="E8"/>
  <c r="D8"/>
  <c r="C8"/>
  <c r="B8"/>
  <c r="A8"/>
  <c r="N10" l="1"/>
  <c r="N11" s="1"/>
  <c r="O10" l="1"/>
  <c r="O11" s="1"/>
</calcChain>
</file>

<file path=xl/sharedStrings.xml><?xml version="1.0" encoding="utf-8"?>
<sst xmlns="http://schemas.openxmlformats.org/spreadsheetml/2006/main" count="27" uniqueCount="27">
  <si>
    <t>Lp</t>
  </si>
  <si>
    <t>grupa taryfowa</t>
  </si>
  <si>
    <t>Liczba miesięcy</t>
  </si>
  <si>
    <t>Oddział dystrybucji</t>
  </si>
  <si>
    <t>Cena za gaz (zł netto)</t>
  </si>
  <si>
    <r>
      <rPr>
        <sz val="10"/>
        <rFont val="Calibri"/>
        <family val="2"/>
        <charset val="238"/>
        <scheme val="minor"/>
      </rPr>
      <t>Łącznie (zł)</t>
    </r>
    <r>
      <rPr>
        <sz val="9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(zaokrąglenie do 2 miejsc po przecinku)</t>
    </r>
  </si>
  <si>
    <t>Cena za usługi dystrybucyjne (zł netto)</t>
  </si>
  <si>
    <t>Łącznie usługi dystrybucyjne (zł)</t>
  </si>
  <si>
    <t>CENA OFERTY 
(zł netto)</t>
  </si>
  <si>
    <t>CENA OFERTY 
(zł brutto)</t>
  </si>
  <si>
    <t>Moc umowna
(kWh/h)</t>
  </si>
  <si>
    <t>Szacunkowe zapotrzebowanie na paliwo gazowe 
(kWh)</t>
  </si>
  <si>
    <t>Stawka opłaty zmiennej 
(gr/kWh)</t>
  </si>
  <si>
    <r>
      <t xml:space="preserve">Stawka opłat handlowych
(zł/m-c)
</t>
    </r>
    <r>
      <rPr>
        <sz val="8"/>
        <rFont val="Calibri"/>
        <family val="2"/>
        <charset val="238"/>
        <scheme val="minor"/>
      </rPr>
      <t>(zaokrąglenie do 2 miejsc po przecinku)</t>
    </r>
  </si>
  <si>
    <t>Formularz cenowy</t>
  </si>
  <si>
    <t>Załącznik nr 5 do SWIZ</t>
  </si>
  <si>
    <t>…............................., dnia ……..........…. 2018 r.</t>
  </si>
  <si>
    <t>(podpis osoby/osób uprawnionej/uprawnionych do składania</t>
  </si>
  <si>
    <t xml:space="preserve"> oświadczeń woli w imieniu Wykonawcy – wraz z pieczątką)</t>
  </si>
  <si>
    <t>……...........................………….………………………………………..</t>
  </si>
  <si>
    <r>
      <t xml:space="preserve">Cena jednostkowa za gaz z akcyzą 1,28 zł/GJ
(gr/kWh)
</t>
    </r>
    <r>
      <rPr>
        <sz val="8"/>
        <rFont val="Calibri"/>
        <family val="2"/>
        <charset val="238"/>
        <scheme val="minor"/>
      </rPr>
      <t>(zaokrąglenie do 3 miejsc po przecinku)</t>
    </r>
  </si>
  <si>
    <t>KOMPLEKSOWA DOSTAWA GAZU ZIEMNEGO (SPRZEDAŻ I USŁUGA DYSTRYBUCJI) DO OBIEKTU KRYTEJ PŁYWALNI „OTYLIA” W JANOWIE LUBELSKIM.</t>
  </si>
  <si>
    <t>BW-6</t>
  </si>
  <si>
    <r>
      <t>PSG Sp. z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o.o. Oddział Tarnów</t>
    </r>
  </si>
  <si>
    <t>Liczba godzin</t>
  </si>
  <si>
    <t xml:space="preserve">Stawka opłaty stałej 
[gr/(kWh/h) za h] </t>
  </si>
  <si>
    <t>SUMA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</si>
</sst>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17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tabSelected="1" view="pageLayout" topLeftCell="A13" zoomScaleNormal="100" workbookViewId="0">
      <selection activeCell="E5" sqref="E5"/>
    </sheetView>
  </sheetViews>
  <sheetFormatPr defaultRowHeight="15"/>
  <cols>
    <col min="1" max="1" width="4.42578125" customWidth="1"/>
    <col min="2" max="2" width="8.7109375" customWidth="1"/>
    <col min="4" max="4" width="11.28515625" customWidth="1"/>
    <col min="5" max="5" width="12.42578125" customWidth="1"/>
    <col min="6" max="6" width="14.85546875" customWidth="1"/>
    <col min="7" max="7" width="16.28515625" customWidth="1"/>
    <col min="8" max="8" width="17.7109375" customWidth="1"/>
    <col min="9" max="9" width="13.42578125" customWidth="1"/>
    <col min="11" max="11" width="9.7109375" customWidth="1"/>
    <col min="13" max="13" width="15" customWidth="1"/>
    <col min="14" max="14" width="13.28515625" customWidth="1"/>
  </cols>
  <sheetData>
    <row r="1" spans="1:15">
      <c r="M1" s="68" t="s">
        <v>15</v>
      </c>
      <c r="N1" s="69"/>
    </row>
    <row r="4" spans="1:15" ht="26.25">
      <c r="A4" s="67" t="s">
        <v>14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ht="15.75" thickBot="1">
      <c r="A5" s="1"/>
      <c r="B5" s="1"/>
      <c r="C5" s="1"/>
      <c r="D5" s="2"/>
      <c r="E5" s="1"/>
      <c r="F5" s="1"/>
      <c r="G5" s="1"/>
      <c r="H5" s="1"/>
    </row>
    <row r="6" spans="1:15" ht="14.25" customHeight="1">
      <c r="A6" s="48" t="s">
        <v>0</v>
      </c>
      <c r="B6" s="50" t="s">
        <v>1</v>
      </c>
      <c r="C6" s="52" t="s">
        <v>10</v>
      </c>
      <c r="D6" s="52" t="s">
        <v>11</v>
      </c>
      <c r="E6" s="52" t="s">
        <v>2</v>
      </c>
      <c r="F6" s="54" t="s">
        <v>24</v>
      </c>
      <c r="G6" s="52" t="s">
        <v>3</v>
      </c>
      <c r="H6" s="56" t="s">
        <v>4</v>
      </c>
      <c r="I6" s="56"/>
      <c r="J6" s="56"/>
      <c r="K6" s="57" t="s">
        <v>6</v>
      </c>
      <c r="L6" s="58"/>
      <c r="M6" s="59"/>
      <c r="N6" s="60" t="s">
        <v>8</v>
      </c>
      <c r="O6" s="62" t="s">
        <v>9</v>
      </c>
    </row>
    <row r="7" spans="1:15" ht="92.25" customHeight="1" thickBot="1">
      <c r="A7" s="49"/>
      <c r="B7" s="51"/>
      <c r="C7" s="53"/>
      <c r="D7" s="53"/>
      <c r="E7" s="53"/>
      <c r="F7" s="55"/>
      <c r="G7" s="53"/>
      <c r="H7" s="19" t="s">
        <v>20</v>
      </c>
      <c r="I7" s="19" t="s">
        <v>13</v>
      </c>
      <c r="J7" s="43" t="s">
        <v>5</v>
      </c>
      <c r="K7" s="43" t="s">
        <v>25</v>
      </c>
      <c r="L7" s="43" t="s">
        <v>12</v>
      </c>
      <c r="M7" s="44" t="s">
        <v>7</v>
      </c>
      <c r="N7" s="61"/>
      <c r="O7" s="63"/>
    </row>
    <row r="8" spans="1:15" ht="26.25" customHeight="1">
      <c r="A8" s="25" t="str">
        <f>"-1-"</f>
        <v>-1-</v>
      </c>
      <c r="B8" s="26" t="str">
        <f>"-2-"</f>
        <v>-2-</v>
      </c>
      <c r="C8" s="26" t="str">
        <f>"-3-"</f>
        <v>-3-</v>
      </c>
      <c r="D8" s="26" t="str">
        <f>"-4-"</f>
        <v>-4-</v>
      </c>
      <c r="E8" s="45" t="str">
        <f>"-5a-"</f>
        <v>-5a-</v>
      </c>
      <c r="F8" s="45" t="str">
        <f>"-5b-"</f>
        <v>-5b-</v>
      </c>
      <c r="G8" s="26" t="str">
        <f>"-6-"</f>
        <v>-6-</v>
      </c>
      <c r="H8" s="26" t="str">
        <f>"-7-"</f>
        <v>-7-</v>
      </c>
      <c r="I8" s="26" t="str">
        <f>"-8-"</f>
        <v>-8-</v>
      </c>
      <c r="J8" s="26" t="str">
        <f>"-9-"</f>
        <v>-9-</v>
      </c>
      <c r="K8" s="26" t="str">
        <f>"-10-"</f>
        <v>-10-</v>
      </c>
      <c r="L8" s="26" t="str">
        <f>"-11-"</f>
        <v>-11-</v>
      </c>
      <c r="M8" s="26" t="str">
        <f>"-12-"</f>
        <v>-12-</v>
      </c>
      <c r="N8" s="5" t="str">
        <f>"-13-"</f>
        <v>-13-</v>
      </c>
      <c r="O8" s="8" t="str">
        <f>"-14-"</f>
        <v>-14-</v>
      </c>
    </row>
    <row r="9" spans="1:15" ht="31.5" customHeight="1">
      <c r="A9" s="64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</row>
    <row r="10" spans="1:15" ht="39.75" customHeight="1" thickBot="1">
      <c r="A10" s="13">
        <v>1</v>
      </c>
      <c r="B10" s="7" t="s">
        <v>22</v>
      </c>
      <c r="C10" s="7">
        <v>711</v>
      </c>
      <c r="D10" s="12">
        <v>3339902</v>
      </c>
      <c r="E10" s="4">
        <v>24</v>
      </c>
      <c r="F10" s="11">
        <v>17544</v>
      </c>
      <c r="G10" s="3" t="s">
        <v>23</v>
      </c>
      <c r="H10" s="14"/>
      <c r="I10" s="15"/>
      <c r="J10" s="16">
        <f>ROUND(D10*H10/100+E10*I10,2)</f>
        <v>0</v>
      </c>
      <c r="K10" s="17"/>
      <c r="L10" s="17"/>
      <c r="M10" s="16">
        <f>ROUND(C10*F10*K10/100+D10*L10/100,2)</f>
        <v>0</v>
      </c>
      <c r="N10" s="16">
        <f t="shared" ref="N10" si="0">J10+M10</f>
        <v>0</v>
      </c>
      <c r="O10" s="18">
        <f t="shared" ref="O10" si="1">N10*1.23</f>
        <v>0</v>
      </c>
    </row>
    <row r="11" spans="1:15" ht="30.75" customHeight="1" thickBot="1">
      <c r="A11" s="10"/>
      <c r="B11" s="10"/>
      <c r="C11" s="10"/>
      <c r="D11" s="10"/>
      <c r="E11" s="10"/>
      <c r="F11" s="10"/>
      <c r="G11" s="10"/>
      <c r="H11" s="10"/>
      <c r="I11" s="20"/>
      <c r="J11" s="21"/>
      <c r="K11" s="10"/>
      <c r="L11" s="10"/>
      <c r="M11" s="22" t="s">
        <v>26</v>
      </c>
      <c r="N11" s="23">
        <f>SUM(N10:N10)</f>
        <v>0</v>
      </c>
      <c r="O11" s="24">
        <f>SUM(O10:O10)</f>
        <v>0</v>
      </c>
    </row>
    <row r="12" spans="1:15" ht="13.5" customHeight="1">
      <c r="A12" s="10"/>
      <c r="B12" s="10"/>
      <c r="C12" s="10"/>
      <c r="D12" s="10"/>
      <c r="E12" s="10"/>
      <c r="F12" s="10"/>
      <c r="G12" s="10"/>
      <c r="H12" s="10"/>
      <c r="I12" s="10"/>
      <c r="J12" s="6"/>
      <c r="K12" s="10"/>
      <c r="L12" s="10"/>
      <c r="M12" s="10"/>
      <c r="N12" s="10"/>
      <c r="O12" s="10"/>
    </row>
    <row r="13" spans="1:15">
      <c r="A13" s="10"/>
      <c r="B13" s="10"/>
      <c r="C13" s="10"/>
      <c r="D13" s="10"/>
      <c r="E13" s="10"/>
      <c r="F13" s="10"/>
      <c r="G13" s="10"/>
      <c r="H13" s="10"/>
      <c r="I13" s="10"/>
      <c r="J13" s="6"/>
      <c r="K13" s="10"/>
      <c r="L13" s="10"/>
      <c r="M13" s="10"/>
      <c r="N13" s="10"/>
      <c r="O13" s="10"/>
    </row>
    <row r="14" spans="1:15" s="9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0" t="s">
        <v>16</v>
      </c>
      <c r="C16" s="10"/>
      <c r="D16" s="10"/>
      <c r="E16" s="10"/>
      <c r="F16" s="10"/>
      <c r="G16" s="10"/>
      <c r="H16" s="10"/>
      <c r="I16" s="10"/>
      <c r="J16" s="10"/>
      <c r="K16" s="10" t="s">
        <v>19</v>
      </c>
      <c r="L16" s="10"/>
      <c r="M16" s="10"/>
      <c r="N16" s="10"/>
      <c r="O16" s="10"/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 t="s">
        <v>17</v>
      </c>
      <c r="L17" s="10"/>
      <c r="M17" s="10"/>
      <c r="N17" s="10"/>
      <c r="O17" s="10"/>
    </row>
    <row r="18" spans="1: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 t="s">
        <v>18</v>
      </c>
      <c r="L18" s="10"/>
      <c r="M18" s="10"/>
      <c r="N18" s="10"/>
      <c r="O18" s="10"/>
    </row>
    <row r="19" spans="1: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H20" s="10"/>
      <c r="I20" s="10"/>
      <c r="J20" s="10"/>
      <c r="K20" s="10"/>
      <c r="L20" s="10"/>
      <c r="M20" s="10"/>
      <c r="N20" s="10"/>
      <c r="O20" s="10"/>
    </row>
    <row r="21" spans="1:15">
      <c r="A21" s="29"/>
      <c r="B21" s="27"/>
      <c r="C21" s="38"/>
      <c r="D21" s="38"/>
      <c r="E21" s="38"/>
      <c r="F21" s="38"/>
      <c r="G21" s="38"/>
      <c r="H21" s="46"/>
      <c r="I21" s="46"/>
      <c r="J21" s="46"/>
      <c r="K21" s="47"/>
      <c r="L21" s="47"/>
      <c r="M21" s="47"/>
      <c r="N21" s="47"/>
      <c r="O21" s="47"/>
    </row>
    <row r="22" spans="1:15">
      <c r="A22" s="29"/>
      <c r="B22" s="27"/>
      <c r="C22" s="38"/>
      <c r="D22" s="38"/>
      <c r="E22" s="38"/>
      <c r="F22" s="38"/>
      <c r="G22" s="38"/>
      <c r="H22" s="37"/>
      <c r="I22" s="37"/>
      <c r="J22" s="38"/>
      <c r="K22" s="38"/>
      <c r="L22" s="38"/>
      <c r="M22" s="38"/>
      <c r="N22" s="47"/>
      <c r="O22" s="47"/>
    </row>
    <row r="23" spans="1:15">
      <c r="A23" s="28"/>
      <c r="B23" s="2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16.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>
      <c r="A25" s="29"/>
      <c r="B25" s="29"/>
      <c r="C25" s="29"/>
      <c r="D25" s="30"/>
      <c r="E25" s="27"/>
      <c r="F25" s="37"/>
      <c r="G25" s="31"/>
      <c r="H25" s="32"/>
      <c r="I25" s="40"/>
      <c r="J25" s="34"/>
      <c r="K25" s="33"/>
      <c r="L25" s="33"/>
      <c r="M25" s="34"/>
      <c r="N25" s="34"/>
      <c r="O25" s="34"/>
    </row>
    <row r="26" spans="1:15" ht="15" customHeight="1">
      <c r="A26" s="35"/>
      <c r="B26" s="35"/>
      <c r="C26" s="35"/>
      <c r="D26" s="35"/>
      <c r="E26" s="35"/>
      <c r="F26" s="35"/>
      <c r="G26" s="35"/>
      <c r="H26" s="35"/>
      <c r="I26" s="20"/>
      <c r="J26" s="21"/>
      <c r="K26" s="35"/>
      <c r="L26" s="35"/>
      <c r="M26" s="20"/>
      <c r="N26" s="41"/>
      <c r="O26" s="42"/>
    </row>
    <row r="27" spans="1:15">
      <c r="A27" s="35"/>
      <c r="B27" s="35"/>
      <c r="C27" s="35"/>
      <c r="D27" s="35"/>
      <c r="E27" s="35"/>
      <c r="F27" s="35"/>
      <c r="G27" s="35"/>
      <c r="H27" s="35"/>
      <c r="I27" s="35"/>
      <c r="J27" s="6"/>
      <c r="K27" s="35"/>
      <c r="L27" s="35"/>
      <c r="M27" s="35"/>
      <c r="N27" s="35"/>
      <c r="O27" s="35"/>
    </row>
    <row r="28" spans="1:15">
      <c r="A28" s="35"/>
      <c r="B28" s="35"/>
      <c r="C28" s="35"/>
      <c r="D28" s="35"/>
      <c r="E28" s="35"/>
      <c r="F28" s="35"/>
      <c r="G28" s="35"/>
      <c r="H28" s="35"/>
      <c r="I28" s="35"/>
      <c r="J28" s="6"/>
      <c r="K28" s="35"/>
      <c r="L28" s="35"/>
      <c r="M28" s="35"/>
      <c r="N28" s="35"/>
      <c r="O28" s="35"/>
    </row>
    <row r="29" spans="1: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14">
    <mergeCell ref="O6:O7"/>
    <mergeCell ref="A9:O9"/>
    <mergeCell ref="A4:N4"/>
    <mergeCell ref="M1:N1"/>
    <mergeCell ref="F6:F7"/>
    <mergeCell ref="G6:G7"/>
    <mergeCell ref="H6:J6"/>
    <mergeCell ref="K6:M6"/>
    <mergeCell ref="N6:N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5" orientation="landscape" r:id="rId1"/>
  <headerFooter>
    <oddFooter xml:space="preserve">&amp;CMiejski Ośrodek Sportu i Rekreacji w  Janowie Lubelskim
Przetarg nieograniczony na kompleksową dostawę gazu ziemnego (sprzedaż i usługa dystrybucji) 
do obiektu Krytej Pływalni „Otylia” w Janowie Lubelskim
sygnatura postępowania - OSR 330/72/440/2018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2018-08-31T12:45:33Z</dcterms:modified>
</cp:coreProperties>
</file>